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feltmate.ACADIA\Documents\Larson\2015\Chapter10\"/>
    </mc:Choice>
  </mc:AlternateContent>
  <bookViews>
    <workbookView xWindow="0" yWindow="105" windowWidth="19035" windowHeight="9210"/>
  </bookViews>
  <sheets>
    <sheet name="Cover" sheetId="6" r:id="rId1"/>
    <sheet name="GivenData" sheetId="7" r:id="rId2"/>
    <sheet name="JEInstructions" sheetId="10" r:id="rId3"/>
    <sheet name="Answer" sheetId="9" r:id="rId4"/>
  </sheets>
  <definedNames>
    <definedName name="AccountTitles">GivenData!$A$28:$A$37</definedName>
  </definedNames>
  <calcPr calcId="152511"/>
</workbook>
</file>

<file path=xl/calcChain.xml><?xml version="1.0" encoding="utf-8"?>
<calcChain xmlns="http://schemas.openxmlformats.org/spreadsheetml/2006/main">
  <c r="A59" i="9" l="1"/>
  <c r="A53" i="9"/>
  <c r="A47" i="9"/>
  <c r="A41" i="9"/>
  <c r="A17" i="9"/>
  <c r="D55" i="9" l="1"/>
  <c r="E56" i="9" s="1"/>
  <c r="D69" i="9" s="1"/>
  <c r="D43" i="9"/>
  <c r="E44" i="9" s="1"/>
  <c r="D68" i="9" s="1"/>
  <c r="D37" i="9"/>
  <c r="D49" i="9" s="1"/>
  <c r="E50" i="9" s="1"/>
  <c r="D63" i="9" s="1"/>
  <c r="E38" i="9"/>
  <c r="D62" i="9" s="1"/>
  <c r="E27" i="9"/>
  <c r="D31" i="9" s="1"/>
  <c r="D13" i="9"/>
  <c r="E14" i="9" s="1"/>
  <c r="D19" i="9" s="1"/>
  <c r="D7" i="9"/>
  <c r="E8" i="9" s="1"/>
  <c r="D25" i="9" s="1"/>
  <c r="E26" i="9"/>
  <c r="A29" i="9" s="1"/>
  <c r="D32" i="9" l="1"/>
  <c r="A35" i="9" s="1"/>
  <c r="D20" i="9"/>
  <c r="A23" i="9" s="1"/>
  <c r="D64" i="9"/>
  <c r="A66" i="9" s="1"/>
  <c r="D70" i="9"/>
  <c r="A72" i="9" s="1"/>
  <c r="E71" i="9" l="1"/>
  <c r="E65" i="9"/>
  <c r="E21" i="9"/>
  <c r="E33" i="9"/>
</calcChain>
</file>

<file path=xl/sharedStrings.xml><?xml version="1.0" encoding="utf-8"?>
<sst xmlns="http://schemas.openxmlformats.org/spreadsheetml/2006/main" count="98" uniqueCount="58">
  <si>
    <t>Date</t>
  </si>
  <si>
    <t>Debit</t>
  </si>
  <si>
    <t>Credit</t>
  </si>
  <si>
    <t>Cash</t>
  </si>
  <si>
    <t>Dec.</t>
  </si>
  <si>
    <t>Account Titles</t>
  </si>
  <si>
    <t>&lt;Type your name here&gt;</t>
  </si>
  <si>
    <t>&lt;Type your class here&gt;</t>
  </si>
  <si>
    <t>Terms</t>
  </si>
  <si>
    <t>Account payable replaced with note payable</t>
  </si>
  <si>
    <t>Interest rate</t>
  </si>
  <si>
    <t>Term of the note (days)</t>
  </si>
  <si>
    <t>Merchandise inventory</t>
  </si>
  <si>
    <t>Account Titles for Journal Entries (note that not all accounts may be necessary to complete the problem):</t>
  </si>
  <si>
    <t>Mar.</t>
  </si>
  <si>
    <t>Explanation: Purchased merchandise on credit.</t>
  </si>
  <si>
    <t>Apr.</t>
  </si>
  <si>
    <t>Interest payable</t>
  </si>
  <si>
    <t>Interest expense</t>
  </si>
  <si>
    <t>May</t>
  </si>
  <si>
    <t>Cash borrowed from First Provincial Bank</t>
  </si>
  <si>
    <t>Accrued interest owing on note to First Provincial Bank</t>
  </si>
  <si>
    <t>Accrued interest owing on note to Bank of Montreal</t>
  </si>
  <si>
    <t>Cash borrowed from Bank of Montreal</t>
  </si>
  <si>
    <t>Nov.</t>
  </si>
  <si>
    <t>Notes payable – Bank of Montreal</t>
  </si>
  <si>
    <t>Accounts payable – Bank of Montreal</t>
  </si>
  <si>
    <t>Jan.</t>
  </si>
  <si>
    <t>Accounts payable – First Provincial Bank</t>
  </si>
  <si>
    <t>Notes payable – First Provincial Bank</t>
  </si>
  <si>
    <t>Feb.</t>
  </si>
  <si>
    <t>2/10, n/60</t>
  </si>
  <si>
    <t>Given Data:</t>
  </si>
  <si>
    <t>Paid note owing to First Provincial Bank</t>
  </si>
  <si>
    <t>Paid the November 16 note to First Provincial Bank.</t>
  </si>
  <si>
    <t>Paid the principal and interest on the December 1 note given to the Bank of Montreal.</t>
  </si>
  <si>
    <t>INSTRUCTIONS FOR PREPARING JOURNAL ENTRIES</t>
  </si>
  <si>
    <r>
      <rPr>
        <b/>
        <sz val="10"/>
        <color rgb="FF000000"/>
        <rFont val="Arial"/>
        <family val="2"/>
      </rPr>
      <t xml:space="preserve">ACCOUNT NAMES. </t>
    </r>
    <r>
      <rPr>
        <sz val="10"/>
        <color indexed="8"/>
        <rFont val="Arial"/>
        <family val="2"/>
      </rPr>
      <t>When you click on a cell in the "Accounts" column, a downward-pointing arrow will appear at the far right of the cell. Clicking on the arrow will cause a menu of account names to appear. To select an account name, simply click on it.</t>
    </r>
  </si>
  <si>
    <t>To indent names of accounts you are crediting, do not type blank spaces in front of the account name (that is normally poor practice when building spreadsheets). Instead, do the following:</t>
  </si>
  <si>
    <t>1. Click on the tab for the Home ribbon.</t>
  </si>
  <si>
    <t>2. Select the cell containing the account name you wish to indent.</t>
  </si>
  <si>
    <r>
      <rPr>
        <b/>
        <sz val="10"/>
        <color indexed="8"/>
        <rFont val="Arial"/>
        <family val="2"/>
      </rPr>
      <t xml:space="preserve">EXPLANATIONS. </t>
    </r>
    <r>
      <rPr>
        <sz val="10"/>
        <color indexed="8"/>
        <rFont val="Arial"/>
        <family val="2"/>
      </rPr>
      <t>The final row for each entry can be used for an explanation, if your instructor requires one. If your explanation uses more than one line, you may increase the height of the row as follows:</t>
    </r>
  </si>
  <si>
    <t>1. Select the row header at the far left of the worksheet. (For example, if you wish to increase the height of Row 10, click on the “10” at the far left of the worksheet. The entire row should then be selected.)</t>
  </si>
  <si>
    <t>2. Put the mouse cursor over the bottom border of the row. The cursor’s appearance will change to two arrows (one pointing up, the other down) separated by a line.</t>
  </si>
  <si>
    <t>3. Holding the left mouse key down, drag the mouse until the row is the desired height.</t>
  </si>
  <si>
    <t>Excel Templates</t>
  </si>
  <si>
    <t>to accompany</t>
  </si>
  <si>
    <t>Fundamental Accounting Principles,</t>
  </si>
  <si>
    <t>prepared by</t>
  </si>
  <si>
    <t>Ian Feltmate, Acadia University</t>
  </si>
  <si>
    <t>Excel Templates Problem 10-2B</t>
  </si>
  <si>
    <t>3. Click on the “Increase Indent” icon in the Alignment section of the Home ribbon.</t>
  </si>
  <si>
    <t>Merchandise purchased on credit from Shape Products</t>
  </si>
  <si>
    <t>Cash paid to Shape Products</t>
  </si>
  <si>
    <t>Paid note owing to Shape Products</t>
  </si>
  <si>
    <t>Accounts payable – Shape Products</t>
  </si>
  <si>
    <t>Notes payable – Shape Products</t>
  </si>
  <si>
    <r>
      <t>15</t>
    </r>
    <r>
      <rPr>
        <vertAlign val="superscript"/>
        <sz val="10"/>
        <rFont val="Arial"/>
        <family val="2"/>
      </rPr>
      <t>th</t>
    </r>
    <r>
      <rPr>
        <sz val="10"/>
        <rFont val="Arial"/>
        <family val="2"/>
      </rPr>
      <t xml:space="preserve"> Edition, by Larson/Jensen/Dieckmann</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</si>
</sst>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 #,##0\ ;\-0\-\ "/>
    <numFmt numFmtId="165" formatCode="&quot;$&quot;\ #,##0\ ;\-&quot;$&quot;\ #,##0\ ;&quot;$&quot;\ \-0\-\ "/>
    <numFmt numFmtId="166" formatCode="mmmm\ d\,\ yyyy"/>
    <numFmt numFmtId="167" formatCode="#,##0.00\ ;\-\ #,##0.00\ ;\-0.00\-\ "/>
    <numFmt numFmtId="168" formatCode="0.0%"/>
  </numFmts>
  <fonts count="14" x14ac:knownFonts="1">
    <font>
      <sz val="10"/>
      <name val="Arial"/>
    </font>
    <font>
      <sz val="10"/>
      <name val="Arial"/>
      <family val="2"/>
    </font>
    <font>
      <sz val="8"/>
      <name val="Arial"/>
      <family val="2"/>
    </font>
    <font>
      <sz val="10"/>
      <color indexed="9"/>
      <name val="Arial"/>
      <family val="2"/>
    </font>
    <font>
      <i/>
      <sz val="10"/>
      <name val="Arial"/>
      <family val="2"/>
    </font>
    <font>
      <b/>
      <sz val="10"/>
      <name val="Arial"/>
      <family val="2"/>
    </font>
    <font>
      <b/>
      <sz val="14"/>
      <name val="Arial"/>
      <family val="2"/>
    </font>
    <font>
      <sz val="10"/>
      <name val="Arial"/>
      <family val="2"/>
    </font>
    <font>
      <b/>
      <sz val="10"/>
      <color indexed="8"/>
      <name val="Arial"/>
      <family val="2"/>
    </font>
    <font>
      <sz val="10"/>
      <color indexed="8"/>
      <name val="Arial"/>
      <family val="2"/>
    </font>
    <font>
      <sz val="12"/>
      <name val="Arial"/>
      <family val="2"/>
    </font>
    <font>
      <sz val="10"/>
      <color rgb="FF000000"/>
      <name val="Arial"/>
      <family val="2"/>
    </font>
    <font>
      <b/>
      <sz val="10"/>
      <color rgb="FF000000"/>
      <name val="Arial"/>
      <family val="2"/>
    </font>
    <font>
      <vertAlign val="superscript"/>
      <sz val="10"/>
      <name val="Arial"/>
      <family val="2"/>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0" tint="-4.9989318521683403E-2"/>
        <bgColor indexed="64"/>
      </patternFill>
    </fill>
    <fill>
      <patternFill patternType="solid">
        <fgColor rgb="FFD7EFFD"/>
        <bgColor indexed="64"/>
      </patternFill>
    </fill>
  </fills>
  <borders count="14">
    <border>
      <left/>
      <right/>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s>
  <cellStyleXfs count="1">
    <xf numFmtId="0" fontId="0" fillId="0" borderId="0"/>
  </cellStyleXfs>
  <cellXfs count="53">
    <xf numFmtId="0" fontId="0" fillId="0" borderId="0" xfId="0"/>
    <xf numFmtId="0" fontId="5" fillId="0" borderId="0" xfId="0" applyFont="1" applyFill="1"/>
    <xf numFmtId="0" fontId="0" fillId="0" borderId="0" xfId="0" applyBorder="1"/>
    <xf numFmtId="0" fontId="0" fillId="0" borderId="1" xfId="0" applyBorder="1"/>
    <xf numFmtId="0" fontId="0" fillId="0" borderId="1" xfId="0" applyBorder="1" applyAlignment="1">
      <alignment horizontal="left" indent="1"/>
    </xf>
    <xf numFmtId="0" fontId="4" fillId="0" borderId="0" xfId="0" applyFont="1" applyBorder="1" applyAlignment="1">
      <alignment horizontal="left" wrapText="1"/>
    </xf>
    <xf numFmtId="0" fontId="0" fillId="0" borderId="0" xfId="0" applyBorder="1" applyAlignment="1">
      <alignment wrapText="1"/>
    </xf>
    <xf numFmtId="0" fontId="3" fillId="0" borderId="0" xfId="0" applyFont="1" applyFill="1" applyBorder="1" applyAlignment="1">
      <alignment horizontal="center"/>
    </xf>
    <xf numFmtId="0" fontId="1" fillId="0" borderId="0" xfId="0" applyFont="1" applyFill="1" applyBorder="1" applyAlignment="1">
      <alignment horizontal="left"/>
    </xf>
    <xf numFmtId="0" fontId="0" fillId="0" borderId="1" xfId="0" quotePrefix="1" applyBorder="1"/>
    <xf numFmtId="0" fontId="0" fillId="2" borderId="0" xfId="0" applyFill="1"/>
    <xf numFmtId="0" fontId="6" fillId="2" borderId="0" xfId="0" applyFont="1" applyFill="1" applyAlignment="1">
      <alignment horizontal="left" wrapText="1"/>
    </xf>
    <xf numFmtId="0" fontId="5" fillId="3" borderId="7" xfId="0" applyFont="1" applyFill="1" applyBorder="1"/>
    <xf numFmtId="0" fontId="5" fillId="3" borderId="6" xfId="0" applyFont="1" applyFill="1" applyBorder="1"/>
    <xf numFmtId="0" fontId="5" fillId="3" borderId="8" xfId="0" applyFont="1" applyFill="1" applyBorder="1" applyAlignment="1">
      <alignment horizontal="center"/>
    </xf>
    <xf numFmtId="167" fontId="0" fillId="0" borderId="1" xfId="0" applyNumberFormat="1" applyBorder="1"/>
    <xf numFmtId="0" fontId="0" fillId="0" borderId="1" xfId="0" applyBorder="1" applyAlignment="1">
      <alignment horizontal="left"/>
    </xf>
    <xf numFmtId="0" fontId="5" fillId="0" borderId="0" xfId="0" applyFont="1" applyBorder="1" applyAlignment="1">
      <alignment horizontal="left" wrapText="1"/>
    </xf>
    <xf numFmtId="0" fontId="5" fillId="0" borderId="0" xfId="0" applyFont="1" applyFill="1" applyBorder="1" applyAlignment="1">
      <alignment horizontal="left"/>
    </xf>
    <xf numFmtId="16" fontId="0" fillId="0" borderId="1" xfId="0" quotePrefix="1" applyNumberFormat="1" applyBorder="1"/>
    <xf numFmtId="0" fontId="5" fillId="0" borderId="0" xfId="0" applyFont="1"/>
    <xf numFmtId="0" fontId="10" fillId="4" borderId="9" xfId="0" applyFont="1" applyFill="1" applyBorder="1" applyAlignment="1">
      <alignment horizontal="left" vertical="center" indent="1"/>
    </xf>
    <xf numFmtId="0" fontId="0" fillId="4" borderId="13" xfId="0" applyFill="1" applyBorder="1" applyAlignment="1">
      <alignment horizontal="left" indent="1"/>
    </xf>
    <xf numFmtId="0" fontId="11" fillId="4" borderId="11" xfId="0" applyFont="1" applyFill="1" applyBorder="1" applyAlignment="1">
      <alignment horizontal="left" wrapText="1" indent="1"/>
    </xf>
    <xf numFmtId="0" fontId="12" fillId="4" borderId="12" xfId="0" applyFont="1" applyFill="1" applyBorder="1" applyAlignment="1">
      <alignment wrapText="1"/>
    </xf>
    <xf numFmtId="0" fontId="9" fillId="4" borderId="11" xfId="0" applyFont="1" applyFill="1" applyBorder="1" applyAlignment="1">
      <alignment horizontal="left" wrapText="1" indent="1"/>
    </xf>
    <xf numFmtId="0" fontId="11" fillId="4" borderId="10" xfId="0" applyFont="1" applyFill="1" applyBorder="1" applyAlignment="1">
      <alignment horizontal="left" wrapText="1" indent="2"/>
    </xf>
    <xf numFmtId="0" fontId="11" fillId="4" borderId="5" xfId="0" applyFont="1" applyFill="1" applyBorder="1" applyAlignment="1">
      <alignment horizontal="left" wrapText="1" indent="2"/>
    </xf>
    <xf numFmtId="166" fontId="0" fillId="5" borderId="9" xfId="0" applyNumberFormat="1" applyFill="1" applyBorder="1" applyAlignment="1">
      <alignment horizontal="left"/>
    </xf>
    <xf numFmtId="0" fontId="0" fillId="5" borderId="2" xfId="0" applyFill="1" applyBorder="1"/>
    <xf numFmtId="165" fontId="0" fillId="5" borderId="13" xfId="0" applyNumberFormat="1" applyFill="1" applyBorder="1"/>
    <xf numFmtId="0" fontId="0" fillId="5" borderId="10" xfId="0" applyFill="1" applyBorder="1" applyAlignment="1">
      <alignment horizontal="left"/>
    </xf>
    <xf numFmtId="0" fontId="0" fillId="5" borderId="4" xfId="0" applyFill="1" applyBorder="1"/>
    <xf numFmtId="0" fontId="0" fillId="5" borderId="5" xfId="0" applyFill="1" applyBorder="1" applyAlignment="1">
      <alignment horizontal="center"/>
    </xf>
    <xf numFmtId="0" fontId="0" fillId="5" borderId="11" xfId="0" applyFill="1" applyBorder="1" applyAlignment="1">
      <alignment horizontal="left"/>
    </xf>
    <xf numFmtId="0" fontId="0" fillId="5" borderId="0" xfId="0" applyFill="1" applyBorder="1"/>
    <xf numFmtId="168" fontId="0" fillId="5" borderId="12" xfId="0" applyNumberFormat="1" applyFill="1" applyBorder="1"/>
    <xf numFmtId="164" fontId="0" fillId="5" borderId="5" xfId="0" applyNumberFormat="1" applyFill="1" applyBorder="1"/>
    <xf numFmtId="0" fontId="7" fillId="5" borderId="3" xfId="0" applyFont="1" applyFill="1" applyBorder="1"/>
    <xf numFmtId="0" fontId="0" fillId="5" borderId="6" xfId="0" applyFill="1" applyBorder="1"/>
    <xf numFmtId="165" fontId="0" fillId="5" borderId="12" xfId="0" applyNumberFormat="1" applyFill="1" applyBorder="1"/>
    <xf numFmtId="9" fontId="0" fillId="5" borderId="12" xfId="0" applyNumberFormat="1" applyFill="1" applyBorder="1"/>
    <xf numFmtId="166" fontId="0" fillId="5" borderId="7" xfId="0" applyNumberFormat="1" applyFill="1" applyBorder="1" applyAlignment="1">
      <alignment horizontal="left"/>
    </xf>
    <xf numFmtId="0" fontId="0" fillId="5" borderId="3" xfId="0" applyFill="1" applyBorder="1"/>
    <xf numFmtId="166" fontId="0" fillId="5" borderId="7" xfId="0" applyNumberFormat="1" applyFill="1" applyBorder="1" applyAlignment="1">
      <alignment horizontal="left" vertical="top"/>
    </xf>
    <xf numFmtId="0" fontId="7" fillId="5" borderId="3" xfId="0" applyFont="1" applyFill="1" applyBorder="1" applyAlignment="1">
      <alignment wrapText="1"/>
    </xf>
    <xf numFmtId="0" fontId="1" fillId="5" borderId="3" xfId="0" applyFont="1" applyFill="1" applyBorder="1"/>
    <xf numFmtId="0" fontId="1" fillId="2" borderId="0" xfId="0" applyFont="1" applyFill="1" applyAlignment="1">
      <alignment horizontal="center" wrapText="1"/>
    </xf>
    <xf numFmtId="0" fontId="1" fillId="2" borderId="0" xfId="0" applyFont="1" applyFill="1" applyAlignment="1">
      <alignment horizontal="center"/>
    </xf>
    <xf numFmtId="0" fontId="5" fillId="0" borderId="0" xfId="0" applyFont="1" applyAlignment="1">
      <alignment wrapText="1"/>
    </xf>
    <xf numFmtId="0" fontId="0" fillId="0" borderId="0" xfId="0" applyAlignment="1">
      <alignment wrapText="1"/>
    </xf>
    <xf numFmtId="0" fontId="4" fillId="0" borderId="1" xfId="0" applyFont="1" applyBorder="1" applyAlignment="1">
      <alignment horizontal="left" wrapText="1"/>
    </xf>
    <xf numFmtId="0" fontId="0" fillId="0" borderId="1" xfId="0"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200023</xdr:colOff>
      <xdr:row>20</xdr:row>
      <xdr:rowOff>101787</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38423" cy="342601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9:G16"/>
  <sheetViews>
    <sheetView tabSelected="1" workbookViewId="0">
      <selection activeCell="G10" sqref="G10"/>
    </sheetView>
  </sheetViews>
  <sheetFormatPr defaultRowHeight="12.75" x14ac:dyDescent="0.2"/>
  <cols>
    <col min="1" max="6" width="9.140625" style="10"/>
    <col min="7" max="7" width="36.85546875" style="10" bestFit="1" customWidth="1"/>
    <col min="8" max="9" width="9.140625" style="10" customWidth="1"/>
    <col min="10" max="16384" width="9.140625" style="10"/>
  </cols>
  <sheetData>
    <row r="9" spans="7:7" ht="18" x14ac:dyDescent="0.25">
      <c r="G9" s="11"/>
    </row>
    <row r="10" spans="7:7" x14ac:dyDescent="0.2">
      <c r="G10" s="47" t="s">
        <v>45</v>
      </c>
    </row>
    <row r="11" spans="7:7" x14ac:dyDescent="0.2">
      <c r="G11" s="48" t="s">
        <v>46</v>
      </c>
    </row>
    <row r="12" spans="7:7" x14ac:dyDescent="0.2">
      <c r="G12" s="48" t="s">
        <v>47</v>
      </c>
    </row>
    <row r="13" spans="7:7" ht="14.25" x14ac:dyDescent="0.2">
      <c r="G13" s="48" t="s">
        <v>57</v>
      </c>
    </row>
    <row r="14" spans="7:7" x14ac:dyDescent="0.2">
      <c r="G14" s="48"/>
    </row>
    <row r="15" spans="7:7" x14ac:dyDescent="0.2">
      <c r="G15" s="48" t="s">
        <v>48</v>
      </c>
    </row>
    <row r="16" spans="7:7" x14ac:dyDescent="0.2">
      <c r="G16" s="48" t="s">
        <v>49</v>
      </c>
    </row>
  </sheetData>
  <phoneticPr fontId="0" type="noConversion"/>
  <pageMargins left="0.46" right="0.28000000000000003"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7"/>
  <sheetViews>
    <sheetView showGridLines="0" workbookViewId="0"/>
  </sheetViews>
  <sheetFormatPr defaultRowHeight="12.75" x14ac:dyDescent="0.2"/>
  <cols>
    <col min="1" max="1" width="18.140625" customWidth="1"/>
    <col min="2" max="2" width="46.28515625" customWidth="1"/>
    <col min="3" max="5" width="9.7109375" customWidth="1"/>
  </cols>
  <sheetData>
    <row r="1" spans="1:3" x14ac:dyDescent="0.2">
      <c r="A1" s="20" t="s">
        <v>32</v>
      </c>
    </row>
    <row r="2" spans="1:3" x14ac:dyDescent="0.2">
      <c r="A2" s="28">
        <v>42770</v>
      </c>
      <c r="B2" s="29" t="s">
        <v>52</v>
      </c>
      <c r="C2" s="30">
        <v>68600</v>
      </c>
    </row>
    <row r="3" spans="1:3" x14ac:dyDescent="0.2">
      <c r="A3" s="31"/>
      <c r="B3" s="32" t="s">
        <v>8</v>
      </c>
      <c r="C3" s="33" t="s">
        <v>31</v>
      </c>
    </row>
    <row r="4" spans="1:3" x14ac:dyDescent="0.2">
      <c r="A4" s="28">
        <v>42796</v>
      </c>
      <c r="B4" s="29" t="s">
        <v>20</v>
      </c>
      <c r="C4" s="30">
        <v>215000</v>
      </c>
    </row>
    <row r="5" spans="1:3" x14ac:dyDescent="0.2">
      <c r="A5" s="34"/>
      <c r="B5" s="35" t="s">
        <v>10</v>
      </c>
      <c r="C5" s="36">
        <v>3.5000000000000003E-2</v>
      </c>
    </row>
    <row r="6" spans="1:3" x14ac:dyDescent="0.2">
      <c r="A6" s="31"/>
      <c r="B6" s="32" t="s">
        <v>11</v>
      </c>
      <c r="C6" s="37">
        <v>30</v>
      </c>
    </row>
    <row r="7" spans="1:3" x14ac:dyDescent="0.2">
      <c r="A7" s="28">
        <v>42826</v>
      </c>
      <c r="B7" s="38" t="s">
        <v>33</v>
      </c>
      <c r="C7" s="39"/>
    </row>
    <row r="8" spans="1:3" x14ac:dyDescent="0.2">
      <c r="A8" s="28">
        <v>42830</v>
      </c>
      <c r="B8" s="29" t="s">
        <v>53</v>
      </c>
      <c r="C8" s="30">
        <v>18600</v>
      </c>
    </row>
    <row r="9" spans="1:3" x14ac:dyDescent="0.2">
      <c r="A9" s="34"/>
      <c r="B9" s="35" t="s">
        <v>9</v>
      </c>
      <c r="C9" s="40">
        <v>50000</v>
      </c>
    </row>
    <row r="10" spans="1:3" x14ac:dyDescent="0.2">
      <c r="A10" s="34"/>
      <c r="B10" s="35" t="s">
        <v>10</v>
      </c>
      <c r="C10" s="41">
        <v>0.05</v>
      </c>
    </row>
    <row r="11" spans="1:3" x14ac:dyDescent="0.2">
      <c r="A11" s="31"/>
      <c r="B11" s="32" t="s">
        <v>11</v>
      </c>
      <c r="C11" s="37">
        <v>30</v>
      </c>
    </row>
    <row r="12" spans="1:3" x14ac:dyDescent="0.2">
      <c r="A12" s="28">
        <v>42860</v>
      </c>
      <c r="B12" s="46" t="s">
        <v>54</v>
      </c>
      <c r="C12" s="39"/>
    </row>
    <row r="13" spans="1:3" x14ac:dyDescent="0.2">
      <c r="A13" s="28">
        <v>43055</v>
      </c>
      <c r="B13" s="29" t="s">
        <v>20</v>
      </c>
      <c r="C13" s="30">
        <v>216000</v>
      </c>
    </row>
    <row r="14" spans="1:3" x14ac:dyDescent="0.2">
      <c r="A14" s="34"/>
      <c r="B14" s="35" t="s">
        <v>10</v>
      </c>
      <c r="C14" s="41">
        <v>0.04</v>
      </c>
    </row>
    <row r="15" spans="1:3" x14ac:dyDescent="0.2">
      <c r="A15" s="31"/>
      <c r="B15" s="32" t="s">
        <v>11</v>
      </c>
      <c r="C15" s="37">
        <v>60</v>
      </c>
    </row>
    <row r="16" spans="1:3" x14ac:dyDescent="0.2">
      <c r="A16" s="28">
        <v>43070</v>
      </c>
      <c r="B16" s="29" t="s">
        <v>23</v>
      </c>
      <c r="C16" s="30">
        <v>300000</v>
      </c>
    </row>
    <row r="17" spans="1:4" x14ac:dyDescent="0.2">
      <c r="A17" s="34"/>
      <c r="B17" s="35" t="s">
        <v>10</v>
      </c>
      <c r="C17" s="41">
        <v>0.05</v>
      </c>
    </row>
    <row r="18" spans="1:4" x14ac:dyDescent="0.2">
      <c r="A18" s="31"/>
      <c r="B18" s="32" t="s">
        <v>11</v>
      </c>
      <c r="C18" s="37">
        <v>90</v>
      </c>
    </row>
    <row r="19" spans="1:4" x14ac:dyDescent="0.2">
      <c r="A19" s="42">
        <v>43100</v>
      </c>
      <c r="B19" s="43" t="s">
        <v>21</v>
      </c>
      <c r="C19" s="39"/>
    </row>
    <row r="20" spans="1:4" x14ac:dyDescent="0.2">
      <c r="A20" s="42">
        <v>43100</v>
      </c>
      <c r="B20" s="43" t="s">
        <v>22</v>
      </c>
      <c r="C20" s="39"/>
    </row>
    <row r="21" spans="1:4" x14ac:dyDescent="0.2">
      <c r="A21" s="42">
        <v>43115</v>
      </c>
      <c r="B21" s="38" t="s">
        <v>34</v>
      </c>
      <c r="C21" s="39"/>
    </row>
    <row r="22" spans="1:4" ht="25.5" x14ac:dyDescent="0.2">
      <c r="A22" s="44">
        <v>43160</v>
      </c>
      <c r="B22" s="45" t="s">
        <v>35</v>
      </c>
      <c r="C22" s="39"/>
    </row>
    <row r="27" spans="1:4" ht="25.5" customHeight="1" x14ac:dyDescent="0.2">
      <c r="A27" s="49" t="s">
        <v>13</v>
      </c>
      <c r="B27" s="50"/>
      <c r="C27" s="50"/>
      <c r="D27" s="50"/>
    </row>
    <row r="28" spans="1:4" x14ac:dyDescent="0.2">
      <c r="A28" t="s">
        <v>3</v>
      </c>
    </row>
    <row r="29" spans="1:4" x14ac:dyDescent="0.2">
      <c r="A29" t="s">
        <v>12</v>
      </c>
    </row>
    <row r="30" spans="1:4" x14ac:dyDescent="0.2">
      <c r="A30" t="s">
        <v>26</v>
      </c>
    </row>
    <row r="31" spans="1:4" x14ac:dyDescent="0.2">
      <c r="A31" t="s">
        <v>28</v>
      </c>
    </row>
    <row r="32" spans="1:4" x14ac:dyDescent="0.2">
      <c r="A32" t="s">
        <v>55</v>
      </c>
    </row>
    <row r="33" spans="1:1" x14ac:dyDescent="0.2">
      <c r="A33" t="s">
        <v>17</v>
      </c>
    </row>
    <row r="34" spans="1:1" x14ac:dyDescent="0.2">
      <c r="A34" t="s">
        <v>25</v>
      </c>
    </row>
    <row r="35" spans="1:1" x14ac:dyDescent="0.2">
      <c r="A35" t="s">
        <v>29</v>
      </c>
    </row>
    <row r="36" spans="1:1" x14ac:dyDescent="0.2">
      <c r="A36" t="s">
        <v>56</v>
      </c>
    </row>
    <row r="37" spans="1:1" x14ac:dyDescent="0.2">
      <c r="A37" t="s">
        <v>18</v>
      </c>
    </row>
  </sheetData>
  <mergeCells count="1">
    <mergeCell ref="A27:D27"/>
  </mergeCells>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1"/>
  <sheetViews>
    <sheetView showGridLines="0" workbookViewId="0"/>
  </sheetViews>
  <sheetFormatPr defaultRowHeight="12.75" x14ac:dyDescent="0.2"/>
  <cols>
    <col min="1" max="1" width="87.28515625" customWidth="1"/>
    <col min="2" max="2" width="2.7109375" customWidth="1"/>
  </cols>
  <sheetData>
    <row r="1" spans="1:2" ht="25.5" customHeight="1" x14ac:dyDescent="0.2">
      <c r="A1" s="21" t="s">
        <v>36</v>
      </c>
      <c r="B1" s="22"/>
    </row>
    <row r="2" spans="1:2" ht="42" customHeight="1" x14ac:dyDescent="0.2">
      <c r="A2" s="23" t="s">
        <v>37</v>
      </c>
      <c r="B2" s="24"/>
    </row>
    <row r="3" spans="1:2" ht="35.25" customHeight="1" x14ac:dyDescent="0.2">
      <c r="A3" s="23" t="s">
        <v>38</v>
      </c>
      <c r="B3" s="24"/>
    </row>
    <row r="4" spans="1:2" ht="21" customHeight="1" x14ac:dyDescent="0.2">
      <c r="A4" s="23" t="s">
        <v>39</v>
      </c>
      <c r="B4" s="24"/>
    </row>
    <row r="5" spans="1:2" x14ac:dyDescent="0.2">
      <c r="A5" s="23" t="s">
        <v>40</v>
      </c>
      <c r="B5" s="24"/>
    </row>
    <row r="6" spans="1:2" x14ac:dyDescent="0.2">
      <c r="A6" s="23" t="s">
        <v>51</v>
      </c>
      <c r="B6" s="24"/>
    </row>
    <row r="7" spans="1:2" ht="50.25" customHeight="1" x14ac:dyDescent="0.2">
      <c r="A7" s="25" t="s">
        <v>41</v>
      </c>
      <c r="B7" s="24"/>
    </row>
    <row r="8" spans="1:2" ht="44.25" customHeight="1" x14ac:dyDescent="0.2">
      <c r="A8" s="23" t="s">
        <v>42</v>
      </c>
      <c r="B8" s="24"/>
    </row>
    <row r="9" spans="1:2" ht="25.5" x14ac:dyDescent="0.2">
      <c r="A9" s="23" t="s">
        <v>43</v>
      </c>
      <c r="B9" s="24"/>
    </row>
    <row r="10" spans="1:2" x14ac:dyDescent="0.2">
      <c r="A10" s="23" t="s">
        <v>44</v>
      </c>
      <c r="B10" s="24"/>
    </row>
    <row r="11" spans="1:2" x14ac:dyDescent="0.2">
      <c r="A11" s="26"/>
      <c r="B11" s="2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72"/>
  <sheetViews>
    <sheetView showGridLines="0" workbookViewId="0"/>
  </sheetViews>
  <sheetFormatPr defaultRowHeight="12.75" x14ac:dyDescent="0.2"/>
  <cols>
    <col min="1" max="1" width="5.7109375" style="2" customWidth="1"/>
    <col min="2" max="2" width="3" style="2" bestFit="1" customWidth="1"/>
    <col min="3" max="3" width="48" style="2" customWidth="1"/>
    <col min="4" max="5" width="10.85546875" style="2" customWidth="1"/>
    <col min="6" max="16384" width="9.140625" style="2"/>
  </cols>
  <sheetData>
    <row r="1" spans="1:5" x14ac:dyDescent="0.2">
      <c r="A1" s="1" t="s">
        <v>6</v>
      </c>
      <c r="B1" s="1"/>
    </row>
    <row r="2" spans="1:5" x14ac:dyDescent="0.2">
      <c r="A2" s="1" t="s">
        <v>7</v>
      </c>
      <c r="B2" s="1"/>
    </row>
    <row r="3" spans="1:5" x14ac:dyDescent="0.2">
      <c r="A3" s="1" t="s">
        <v>50</v>
      </c>
      <c r="B3" s="1"/>
    </row>
    <row r="4" spans="1:5" x14ac:dyDescent="0.2">
      <c r="A4" s="1"/>
      <c r="B4" s="1"/>
    </row>
    <row r="5" spans="1:5" x14ac:dyDescent="0.2">
      <c r="A5" s="12" t="s">
        <v>0</v>
      </c>
      <c r="B5" s="13"/>
      <c r="C5" s="14" t="s">
        <v>5</v>
      </c>
      <c r="D5" s="14" t="s">
        <v>1</v>
      </c>
      <c r="E5" s="14" t="s">
        <v>2</v>
      </c>
    </row>
    <row r="6" spans="1:5" x14ac:dyDescent="0.2">
      <c r="A6" s="18">
        <v>2017</v>
      </c>
      <c r="B6" s="8"/>
      <c r="C6" s="7"/>
      <c r="D6" s="7"/>
      <c r="E6" s="7"/>
    </row>
    <row r="7" spans="1:5" x14ac:dyDescent="0.2">
      <c r="A7" s="9" t="s">
        <v>30</v>
      </c>
      <c r="B7" s="9">
        <v>4</v>
      </c>
      <c r="C7" s="3" t="s">
        <v>12</v>
      </c>
      <c r="D7" s="15">
        <f>GivenData!C2</f>
        <v>68600</v>
      </c>
      <c r="E7" s="15"/>
    </row>
    <row r="8" spans="1:5" x14ac:dyDescent="0.2">
      <c r="A8" s="3"/>
      <c r="B8" s="3"/>
      <c r="C8" s="4" t="s">
        <v>55</v>
      </c>
      <c r="D8" s="15"/>
      <c r="E8" s="15">
        <f>D7</f>
        <v>68600</v>
      </c>
    </row>
    <row r="9" spans="1:5" x14ac:dyDescent="0.2">
      <c r="A9" s="3"/>
      <c r="B9" s="3"/>
      <c r="C9" s="4"/>
      <c r="D9" s="15"/>
      <c r="E9" s="15"/>
    </row>
    <row r="10" spans="1:5" x14ac:dyDescent="0.2">
      <c r="A10" s="3"/>
      <c r="B10" s="3"/>
      <c r="C10" s="3"/>
      <c r="D10" s="15"/>
      <c r="E10" s="15"/>
    </row>
    <row r="11" spans="1:5" x14ac:dyDescent="0.2">
      <c r="A11" s="51" t="s">
        <v>15</v>
      </c>
      <c r="B11" s="51"/>
      <c r="C11" s="52"/>
      <c r="D11" s="52"/>
      <c r="E11" s="52"/>
    </row>
    <row r="12" spans="1:5" x14ac:dyDescent="0.2">
      <c r="A12" s="5"/>
      <c r="B12" s="5"/>
      <c r="C12" s="6"/>
      <c r="D12" s="6"/>
      <c r="E12" s="6"/>
    </row>
    <row r="13" spans="1:5" x14ac:dyDescent="0.2">
      <c r="A13" s="9" t="s">
        <v>14</v>
      </c>
      <c r="B13" s="9">
        <v>2</v>
      </c>
      <c r="C13" s="3" t="s">
        <v>3</v>
      </c>
      <c r="D13" s="15">
        <f>GivenData!C4</f>
        <v>215000</v>
      </c>
      <c r="E13" s="15"/>
    </row>
    <row r="14" spans="1:5" x14ac:dyDescent="0.2">
      <c r="A14" s="3"/>
      <c r="B14" s="3"/>
      <c r="C14" s="4" t="s">
        <v>29</v>
      </c>
      <c r="D14" s="15"/>
      <c r="E14" s="15">
        <f>D13</f>
        <v>215000</v>
      </c>
    </row>
    <row r="15" spans="1:5" x14ac:dyDescent="0.2">
      <c r="A15" s="3"/>
      <c r="B15" s="3"/>
      <c r="C15" s="3"/>
      <c r="D15" s="15"/>
      <c r="E15" s="15"/>
    </row>
    <row r="16" spans="1:5" x14ac:dyDescent="0.2">
      <c r="A16" s="3"/>
      <c r="B16" s="3"/>
      <c r="C16" s="3"/>
      <c r="D16" s="15"/>
      <c r="E16" s="15"/>
    </row>
    <row r="17" spans="1:5" x14ac:dyDescent="0.2">
      <c r="A17" s="51" t="str">
        <f>"Explanation: Gave a "&amp;GivenData!C6&amp;"-day, "&amp;TEXT(GivenData!C5,"##.00%")&amp;" note  for funds borrowed."</f>
        <v>Explanation: Gave a 30-day, 3.50% note  for funds borrowed.</v>
      </c>
      <c r="B17" s="51"/>
      <c r="C17" s="52"/>
      <c r="D17" s="52"/>
      <c r="E17" s="52"/>
    </row>
    <row r="18" spans="1:5" x14ac:dyDescent="0.2">
      <c r="A18" s="5"/>
      <c r="B18" s="5"/>
      <c r="C18" s="6"/>
      <c r="D18" s="6"/>
      <c r="E18" s="6"/>
    </row>
    <row r="19" spans="1:5" x14ac:dyDescent="0.2">
      <c r="A19" s="9" t="s">
        <v>16</v>
      </c>
      <c r="B19" s="9">
        <v>1</v>
      </c>
      <c r="C19" s="3" t="s">
        <v>29</v>
      </c>
      <c r="D19" s="15">
        <f>E14</f>
        <v>215000</v>
      </c>
      <c r="E19" s="15"/>
    </row>
    <row r="20" spans="1:5" x14ac:dyDescent="0.2">
      <c r="A20" s="3"/>
      <c r="B20" s="3"/>
      <c r="C20" s="16" t="s">
        <v>18</v>
      </c>
      <c r="D20" s="15">
        <f>ROUND(D19*GivenData!C5*GivenData!C6/365,2)</f>
        <v>618.49</v>
      </c>
      <c r="E20" s="15"/>
    </row>
    <row r="21" spans="1:5" x14ac:dyDescent="0.2">
      <c r="A21" s="3"/>
      <c r="B21" s="3"/>
      <c r="C21" s="4" t="s">
        <v>3</v>
      </c>
      <c r="D21" s="15"/>
      <c r="E21" s="15">
        <f>D19+D20</f>
        <v>215618.49</v>
      </c>
    </row>
    <row r="22" spans="1:5" x14ac:dyDescent="0.2">
      <c r="A22" s="3"/>
      <c r="B22" s="3"/>
      <c r="C22" s="4"/>
      <c r="D22" s="15"/>
      <c r="E22" s="15"/>
    </row>
    <row r="23" spans="1:5" ht="12.75" customHeight="1" x14ac:dyDescent="0.2">
      <c r="A23" s="51" t="str">
        <f>"Explanation: Paid note with interest; "&amp;DOLLAR(GivenData!C4,0)&amp;" × "&amp;TEXT(GivenData!C5,"##.00%")&amp;" × "&amp;GivenData!C6&amp;"/365 = "&amp;DOLLAR(D20,2)</f>
        <v>Explanation: Paid note with interest; $215,000 × 3.50% × 30/365 = $618.49</v>
      </c>
      <c r="B23" s="51"/>
      <c r="C23" s="52"/>
      <c r="D23" s="52"/>
      <c r="E23" s="52"/>
    </row>
    <row r="24" spans="1:5" x14ac:dyDescent="0.2">
      <c r="A24" s="5"/>
      <c r="B24" s="5"/>
      <c r="C24" s="6"/>
      <c r="D24" s="6"/>
      <c r="E24" s="6"/>
    </row>
    <row r="25" spans="1:5" x14ac:dyDescent="0.2">
      <c r="A25" s="9" t="s">
        <v>16</v>
      </c>
      <c r="B25" s="9">
        <v>5</v>
      </c>
      <c r="C25" s="3" t="s">
        <v>55</v>
      </c>
      <c r="D25" s="15">
        <f>E8</f>
        <v>68600</v>
      </c>
      <c r="E25" s="15"/>
    </row>
    <row r="26" spans="1:5" x14ac:dyDescent="0.2">
      <c r="A26" s="9"/>
      <c r="B26" s="9"/>
      <c r="C26" s="4" t="s">
        <v>3</v>
      </c>
      <c r="D26" s="15"/>
      <c r="E26" s="15">
        <f>GivenData!C8</f>
        <v>18600</v>
      </c>
    </row>
    <row r="27" spans="1:5" x14ac:dyDescent="0.2">
      <c r="A27" s="3"/>
      <c r="B27" s="3"/>
      <c r="C27" s="4" t="s">
        <v>56</v>
      </c>
      <c r="D27" s="15"/>
      <c r="E27" s="15">
        <f>GivenData!C9</f>
        <v>50000</v>
      </c>
    </row>
    <row r="28" spans="1:5" x14ac:dyDescent="0.2">
      <c r="A28" s="3"/>
      <c r="B28" s="3"/>
      <c r="C28" s="4"/>
      <c r="D28" s="15"/>
      <c r="E28" s="15"/>
    </row>
    <row r="29" spans="1:5" x14ac:dyDescent="0.2">
      <c r="A29" s="51" t="str">
        <f>"Explanation: Paid "&amp;DOLLAR(E26,0)&amp;" cash and gave "&amp;GivenData!C11&amp;"-day "&amp;TEXT(GivenData!C10,"##.00%")&amp;" note to extend due date on account."</f>
        <v>Explanation: Paid $18,600 cash and gave 30-day 5.00% note to extend due date on account.</v>
      </c>
      <c r="B29" s="51"/>
      <c r="C29" s="52"/>
      <c r="D29" s="52"/>
      <c r="E29" s="52"/>
    </row>
    <row r="30" spans="1:5" ht="12.75" customHeight="1" x14ac:dyDescent="0.2">
      <c r="A30" s="5"/>
      <c r="B30" s="5"/>
      <c r="C30" s="6"/>
      <c r="D30" s="6"/>
      <c r="E30" s="6"/>
    </row>
    <row r="31" spans="1:5" x14ac:dyDescent="0.2">
      <c r="A31" s="19" t="s">
        <v>19</v>
      </c>
      <c r="B31" s="9">
        <v>5</v>
      </c>
      <c r="C31" s="3" t="s">
        <v>56</v>
      </c>
      <c r="D31" s="15">
        <f>E27</f>
        <v>50000</v>
      </c>
      <c r="E31" s="15"/>
    </row>
    <row r="32" spans="1:5" x14ac:dyDescent="0.2">
      <c r="A32" s="3"/>
      <c r="B32" s="3"/>
      <c r="C32" s="16" t="s">
        <v>18</v>
      </c>
      <c r="D32" s="15">
        <f>ROUND(D31*GivenData!C10*GivenData!C11/365,2)</f>
        <v>205.48</v>
      </c>
      <c r="E32" s="15"/>
    </row>
    <row r="33" spans="1:5" x14ac:dyDescent="0.2">
      <c r="A33" s="3"/>
      <c r="B33" s="3"/>
      <c r="C33" s="4" t="s">
        <v>3</v>
      </c>
      <c r="D33" s="15"/>
      <c r="E33" s="15">
        <f>SUM(D31:D32)</f>
        <v>50205.48</v>
      </c>
    </row>
    <row r="34" spans="1:5" x14ac:dyDescent="0.2">
      <c r="A34" s="3"/>
      <c r="B34" s="3"/>
      <c r="C34" s="4"/>
      <c r="D34" s="15"/>
      <c r="E34" s="15"/>
    </row>
    <row r="35" spans="1:5" ht="12.75" customHeight="1" x14ac:dyDescent="0.2">
      <c r="A35" s="51" t="str">
        <f>"Explanation: Paid note with interest; "&amp;DOLLAR(D31,0)&amp;" x "&amp;TEXT(GivenData!C10,"##.00%")&amp;" × "&amp;GivenData!C11&amp;"/365 = "&amp;DOLLAR(D32,2)</f>
        <v>Explanation: Paid note with interest; $50,000 x 5.00% × 30/365 = $205.48</v>
      </c>
      <c r="B35" s="51"/>
      <c r="C35" s="52"/>
      <c r="D35" s="52"/>
      <c r="E35" s="52"/>
    </row>
    <row r="36" spans="1:5" x14ac:dyDescent="0.2">
      <c r="A36" s="5"/>
      <c r="B36" s="5"/>
      <c r="C36" s="6"/>
      <c r="D36" s="6"/>
      <c r="E36" s="6"/>
    </row>
    <row r="37" spans="1:5" x14ac:dyDescent="0.2">
      <c r="A37" s="9" t="s">
        <v>24</v>
      </c>
      <c r="B37" s="9">
        <v>16</v>
      </c>
      <c r="C37" s="3" t="s">
        <v>3</v>
      </c>
      <c r="D37" s="15">
        <f>GivenData!C13</f>
        <v>216000</v>
      </c>
      <c r="E37" s="15"/>
    </row>
    <row r="38" spans="1:5" x14ac:dyDescent="0.2">
      <c r="A38" s="3"/>
      <c r="B38" s="3"/>
      <c r="C38" s="4" t="s">
        <v>29</v>
      </c>
      <c r="D38" s="15"/>
      <c r="E38" s="15">
        <f>D37</f>
        <v>216000</v>
      </c>
    </row>
    <row r="39" spans="1:5" x14ac:dyDescent="0.2">
      <c r="A39" s="3"/>
      <c r="B39" s="3"/>
      <c r="C39" s="3"/>
      <c r="D39" s="15"/>
      <c r="E39" s="15"/>
    </row>
    <row r="40" spans="1:5" x14ac:dyDescent="0.2">
      <c r="A40" s="3"/>
      <c r="B40" s="3"/>
      <c r="C40" s="3"/>
      <c r="D40" s="15"/>
      <c r="E40" s="15"/>
    </row>
    <row r="41" spans="1:5" x14ac:dyDescent="0.2">
      <c r="A41" s="51" t="str">
        <f>"Explanation: Borrowed cash with a "&amp;GivenData!C15&amp;"-day, "&amp;TEXT(GivenData!C14,"##.00%")&amp;" note."</f>
        <v>Explanation: Borrowed cash with a 60-day, 4.00% note.</v>
      </c>
      <c r="B41" s="51"/>
      <c r="C41" s="52"/>
      <c r="D41" s="52"/>
      <c r="E41" s="52"/>
    </row>
    <row r="42" spans="1:5" x14ac:dyDescent="0.2">
      <c r="A42" s="5"/>
      <c r="B42" s="5"/>
      <c r="C42" s="6"/>
      <c r="D42" s="6"/>
      <c r="E42" s="6"/>
    </row>
    <row r="43" spans="1:5" x14ac:dyDescent="0.2">
      <c r="A43" s="9" t="s">
        <v>4</v>
      </c>
      <c r="B43" s="9">
        <v>1</v>
      </c>
      <c r="C43" s="3" t="s">
        <v>3</v>
      </c>
      <c r="D43" s="15">
        <f>GivenData!C16</f>
        <v>300000</v>
      </c>
      <c r="E43" s="15"/>
    </row>
    <row r="44" spans="1:5" x14ac:dyDescent="0.2">
      <c r="A44" s="3"/>
      <c r="B44" s="3"/>
      <c r="C44" s="4" t="s">
        <v>25</v>
      </c>
      <c r="D44" s="15"/>
      <c r="E44" s="15">
        <f>D43</f>
        <v>300000</v>
      </c>
    </row>
    <row r="45" spans="1:5" x14ac:dyDescent="0.2">
      <c r="A45" s="3"/>
      <c r="B45" s="3"/>
      <c r="C45" s="3"/>
      <c r="D45" s="15"/>
      <c r="E45" s="15"/>
    </row>
    <row r="46" spans="1:5" x14ac:dyDescent="0.2">
      <c r="A46" s="3"/>
      <c r="B46" s="3"/>
      <c r="C46" s="3"/>
      <c r="D46" s="15"/>
      <c r="E46" s="15"/>
    </row>
    <row r="47" spans="1:5" x14ac:dyDescent="0.2">
      <c r="A47" s="51" t="str">
        <f>"Explanation: Issued "&amp;GivenData!C18&amp;"-day, "&amp;TEXT(GivenData!C17,"##.00%")&amp;" note."</f>
        <v>Explanation: Issued 90-day, 5.00% note.</v>
      </c>
      <c r="B47" s="51"/>
      <c r="C47" s="52"/>
      <c r="D47" s="52"/>
      <c r="E47" s="52"/>
    </row>
    <row r="48" spans="1:5" x14ac:dyDescent="0.2">
      <c r="A48" s="5"/>
      <c r="B48" s="5"/>
      <c r="C48" s="6"/>
      <c r="D48" s="6"/>
      <c r="E48" s="6"/>
    </row>
    <row r="49" spans="1:5" ht="12.75" customHeight="1" x14ac:dyDescent="0.2">
      <c r="A49" s="9" t="s">
        <v>4</v>
      </c>
      <c r="B49" s="9">
        <v>31</v>
      </c>
      <c r="C49" s="3" t="s">
        <v>18</v>
      </c>
      <c r="D49" s="15">
        <f>ROUND(D37*GivenData!C14*(GivenData!A19-GivenData!A13)/365,2)</f>
        <v>1065.21</v>
      </c>
      <c r="E49" s="15"/>
    </row>
    <row r="50" spans="1:5" ht="12.75" customHeight="1" x14ac:dyDescent="0.2">
      <c r="A50" s="3"/>
      <c r="B50" s="3"/>
      <c r="C50" s="4" t="s">
        <v>17</v>
      </c>
      <c r="D50" s="15"/>
      <c r="E50" s="15">
        <f>D49</f>
        <v>1065.21</v>
      </c>
    </row>
    <row r="51" spans="1:5" ht="12.75" customHeight="1" x14ac:dyDescent="0.2">
      <c r="A51" s="3"/>
      <c r="B51" s="3"/>
      <c r="C51" s="3"/>
      <c r="D51" s="15"/>
      <c r="E51" s="15"/>
    </row>
    <row r="52" spans="1:5" ht="12.75" customHeight="1" x14ac:dyDescent="0.2">
      <c r="A52" s="3"/>
      <c r="B52" s="3"/>
      <c r="C52" s="3"/>
      <c r="D52" s="15"/>
      <c r="E52" s="15"/>
    </row>
    <row r="53" spans="1:5" ht="12.75" customHeight="1" x14ac:dyDescent="0.2">
      <c r="A53" s="51" t="str">
        <f>"Explanation: Record interest expense on First Provincial note; "&amp;DOLLAR(GivenData!C13,0)&amp;" × "&amp;TEXT(GivenData!C14,"##.00%")&amp;" × 45/365."</f>
        <v>Explanation: Record interest expense on First Provincial note; $216,000 × 4.00% × 45/365.</v>
      </c>
      <c r="B53" s="51"/>
      <c r="C53" s="52"/>
      <c r="D53" s="52"/>
      <c r="E53" s="52"/>
    </row>
    <row r="54" spans="1:5" ht="12.75" customHeight="1" x14ac:dyDescent="0.2">
      <c r="A54" s="5"/>
      <c r="B54" s="5"/>
      <c r="C54" s="6"/>
      <c r="D54" s="6"/>
      <c r="E54" s="6"/>
    </row>
    <row r="55" spans="1:5" ht="12.75" customHeight="1" x14ac:dyDescent="0.2">
      <c r="A55" s="9" t="s">
        <v>4</v>
      </c>
      <c r="B55" s="9">
        <v>31</v>
      </c>
      <c r="C55" s="3" t="s">
        <v>18</v>
      </c>
      <c r="D55" s="15">
        <f>ROUND(GivenData!C16*GivenData!C17*(GivenData!A20-GivenData!A16)/365,2)</f>
        <v>1232.8800000000001</v>
      </c>
      <c r="E55" s="15"/>
    </row>
    <row r="56" spans="1:5" ht="12.75" customHeight="1" x14ac:dyDescent="0.2">
      <c r="A56" s="3"/>
      <c r="B56" s="3"/>
      <c r="C56" s="4" t="s">
        <v>17</v>
      </c>
      <c r="D56" s="15"/>
      <c r="E56" s="15">
        <f>D55</f>
        <v>1232.8800000000001</v>
      </c>
    </row>
    <row r="57" spans="1:5" ht="12.75" customHeight="1" x14ac:dyDescent="0.2">
      <c r="A57" s="3"/>
      <c r="B57" s="3"/>
      <c r="C57" s="3"/>
      <c r="D57" s="15"/>
      <c r="E57" s="15"/>
    </row>
    <row r="58" spans="1:5" ht="12.75" customHeight="1" x14ac:dyDescent="0.2">
      <c r="A58" s="3"/>
      <c r="B58" s="3"/>
      <c r="C58" s="3"/>
      <c r="D58" s="15"/>
      <c r="E58" s="15"/>
    </row>
    <row r="59" spans="1:5" ht="12.75" customHeight="1" x14ac:dyDescent="0.2">
      <c r="A59" s="51" t="str">
        <f>"Explanation: Record interest expense on Bank of Montreal note; "&amp;DOLLAR(GivenData!C16,0)&amp;" × "&amp;TEXT(GivenData!C17,"##.00%")&amp;" × 30/365."</f>
        <v>Explanation: Record interest expense on Bank of Montreal note; $300,000 × 5.00% × 30/365.</v>
      </c>
      <c r="B59" s="51"/>
      <c r="C59" s="52"/>
      <c r="D59" s="52"/>
      <c r="E59" s="52"/>
    </row>
    <row r="60" spans="1:5" ht="12.75" customHeight="1" x14ac:dyDescent="0.2">
      <c r="A60" s="5"/>
      <c r="B60" s="5"/>
      <c r="C60" s="6"/>
      <c r="D60" s="6"/>
      <c r="E60" s="6"/>
    </row>
    <row r="61" spans="1:5" x14ac:dyDescent="0.2">
      <c r="A61" s="17">
        <v>2018</v>
      </c>
      <c r="B61" s="5"/>
      <c r="C61" s="6"/>
      <c r="D61" s="6"/>
      <c r="E61" s="6"/>
    </row>
    <row r="62" spans="1:5" x14ac:dyDescent="0.2">
      <c r="A62" s="9" t="s">
        <v>27</v>
      </c>
      <c r="B62" s="9">
        <v>15</v>
      </c>
      <c r="C62" s="3" t="s">
        <v>29</v>
      </c>
      <c r="D62" s="15">
        <f>E38</f>
        <v>216000</v>
      </c>
      <c r="E62" s="15"/>
    </row>
    <row r="63" spans="1:5" x14ac:dyDescent="0.2">
      <c r="A63" s="3"/>
      <c r="B63" s="3"/>
      <c r="C63" s="16" t="s">
        <v>17</v>
      </c>
      <c r="D63" s="15">
        <f>E50</f>
        <v>1065.21</v>
      </c>
      <c r="E63" s="15"/>
    </row>
    <row r="64" spans="1:5" x14ac:dyDescent="0.2">
      <c r="A64" s="3"/>
      <c r="B64" s="3"/>
      <c r="C64" s="16" t="s">
        <v>18</v>
      </c>
      <c r="D64" s="15">
        <f>ROUND(D62*GivenData!C14*GivenData!C15/365-Answer!D63,2)</f>
        <v>355.06</v>
      </c>
      <c r="E64" s="15"/>
    </row>
    <row r="65" spans="1:5" x14ac:dyDescent="0.2">
      <c r="A65" s="3"/>
      <c r="B65" s="3"/>
      <c r="C65" s="4" t="s">
        <v>3</v>
      </c>
      <c r="D65" s="15"/>
      <c r="E65" s="15">
        <f>SUM(D62:D64)</f>
        <v>217420.27</v>
      </c>
    </row>
    <row r="66" spans="1:5" x14ac:dyDescent="0.2">
      <c r="A66" s="51" t="str">
        <f>"Explanation: Paid First Provincial note; ["&amp;DOLLAR(GivenData!C13,0)&amp;" × "&amp;TEXT(GivenData!C14,"##.00%")&amp;" × 60/365] - "&amp;DOLLAR(D63,2)&amp;" = "&amp;DOLLAR(D64,2)</f>
        <v>Explanation: Paid First Provincial note; [$216,000 × 4.00% × 60/365] - $1,065.21 = $355.06</v>
      </c>
      <c r="B66" s="51"/>
      <c r="C66" s="52"/>
      <c r="D66" s="52"/>
      <c r="E66" s="52"/>
    </row>
    <row r="67" spans="1:5" x14ac:dyDescent="0.2">
      <c r="A67" s="5"/>
      <c r="B67" s="5"/>
      <c r="C67" s="6"/>
      <c r="D67" s="6"/>
      <c r="E67" s="6"/>
    </row>
    <row r="68" spans="1:5" x14ac:dyDescent="0.2">
      <c r="A68" s="9" t="s">
        <v>14</v>
      </c>
      <c r="B68" s="9">
        <v>1</v>
      </c>
      <c r="C68" s="3" t="s">
        <v>25</v>
      </c>
      <c r="D68" s="15">
        <f>E44</f>
        <v>300000</v>
      </c>
      <c r="E68" s="15"/>
    </row>
    <row r="69" spans="1:5" x14ac:dyDescent="0.2">
      <c r="A69" s="3"/>
      <c r="B69" s="3"/>
      <c r="C69" s="16" t="s">
        <v>17</v>
      </c>
      <c r="D69" s="15">
        <f>E56</f>
        <v>1232.8800000000001</v>
      </c>
      <c r="E69" s="15"/>
    </row>
    <row r="70" spans="1:5" x14ac:dyDescent="0.2">
      <c r="A70" s="3"/>
      <c r="B70" s="3"/>
      <c r="C70" s="16" t="s">
        <v>18</v>
      </c>
      <c r="D70" s="15">
        <f>D68*GivenData!C17*GivenData!C18/365-Answer!D69</f>
        <v>2465.7501369863012</v>
      </c>
      <c r="E70" s="15"/>
    </row>
    <row r="71" spans="1:5" x14ac:dyDescent="0.2">
      <c r="A71" s="3"/>
      <c r="B71" s="3"/>
      <c r="C71" s="4" t="s">
        <v>3</v>
      </c>
      <c r="D71" s="15"/>
      <c r="E71" s="15">
        <f>SUM(D68:D70)</f>
        <v>303698.63013698632</v>
      </c>
    </row>
    <row r="72" spans="1:5" ht="25.5" customHeight="1" x14ac:dyDescent="0.2">
      <c r="A72" s="51" t="str">
        <f>"Explanation: Paid Bank of Montreal note; ["&amp;DOLLAR(GivenData!C16,0)&amp;" × "&amp;TEXT(GivenData!C17,"##.00%")&amp;" × "&amp;GivenData!C18&amp;"/365] - "&amp;DOLLAR(Answer!D69,2)&amp;" = "&amp;DOLLAR(D70,2)</f>
        <v>Explanation: Paid Bank of Montreal note; [$300,000 × 5.00% × 90/365] - $1,232.88 = $2,465.75</v>
      </c>
      <c r="B72" s="51"/>
      <c r="C72" s="52"/>
      <c r="D72" s="52"/>
      <c r="E72" s="52"/>
    </row>
  </sheetData>
  <mergeCells count="11">
    <mergeCell ref="A11:E11"/>
    <mergeCell ref="A29:E29"/>
    <mergeCell ref="A17:E17"/>
    <mergeCell ref="A23:E23"/>
    <mergeCell ref="A35:E35"/>
    <mergeCell ref="A47:E47"/>
    <mergeCell ref="A59:E59"/>
    <mergeCell ref="A72:E72"/>
    <mergeCell ref="A41:E41"/>
    <mergeCell ref="A66:E66"/>
    <mergeCell ref="A53:E53"/>
  </mergeCells>
  <phoneticPr fontId="0" type="noConversion"/>
  <dataValidations count="1">
    <dataValidation type="list" allowBlank="1" showInputMessage="1" showErrorMessage="1" sqref="C62:C65 C55:C58 C49:C52 C68:C71 C43:C46 C19:C22 C25:C28 C7:C10 C13:C16 C31:C34 C37:C40">
      <formula1>AccountTitles</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vt:lpstr>
      <vt:lpstr>GivenData</vt:lpstr>
      <vt:lpstr>JEInstructions</vt:lpstr>
      <vt:lpstr>Answer</vt:lpstr>
      <vt:lpstr>AccountTitles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2015-12-11T01:47:19Z</cp:lastPrinted>
  <dcterms:created xsi:type="dcterms:W3CDTF">2006-10-13T13:52:27Z</dcterms:created>
  <dcterms:modified xsi:type="dcterms:W3CDTF">2015-12-11T01:51:05Z</dcterms:modified>
</cp:coreProperties>
</file>